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 Incident Cost Estimator" sheetId="4" r:id="rId1"/>
    <sheet name="Large Data Breach Estimator" sheetId="1" r:id="rId2"/>
    <sheet name="Productivity Loss Estimator" sheetId="2" r:id="rId3"/>
    <sheet name="Revenue Loss Estimator" sheetId="3" r:id="rId4"/>
  </sheets>
  <definedNames/>
  <calcPr calcId="162913"/>
</workbook>
</file>

<file path=xl/sharedStrings.xml><?xml version="1.0" encoding="utf-8"?>
<sst xmlns="http://schemas.openxmlformats.org/spreadsheetml/2006/main" count="144" uniqueCount="82">
  <si>
    <t>Materials</t>
  </si>
  <si>
    <t>Material Costs</t>
  </si>
  <si>
    <t>Allocated Resources</t>
  </si>
  <si>
    <t>Classification</t>
  </si>
  <si>
    <t>Regular Hours</t>
  </si>
  <si>
    <t>Regular Rate **</t>
  </si>
  <si>
    <t>Overtime Hours</t>
  </si>
  <si>
    <t>Overtime Rate</t>
  </si>
  <si>
    <t>Incident Response</t>
  </si>
  <si>
    <t>Executive Mgmt</t>
  </si>
  <si>
    <t>SSM III, CEA</t>
  </si>
  <si>
    <t>Managers/Supervisor</t>
  </si>
  <si>
    <t>SSM II, DPM II</t>
  </si>
  <si>
    <t>Technical Analyst</t>
  </si>
  <si>
    <t>SISA</t>
  </si>
  <si>
    <t>General Analyst</t>
  </si>
  <si>
    <t>SSA</t>
  </si>
  <si>
    <t>Clerical Support</t>
  </si>
  <si>
    <t>OA/OT</t>
  </si>
  <si>
    <t>Media</t>
  </si>
  <si>
    <t>CEA</t>
  </si>
  <si>
    <t>Individual Notices</t>
  </si>
  <si>
    <t>Data Extract from Database</t>
  </si>
  <si>
    <t>Press Release</t>
  </si>
  <si>
    <t>SSM I</t>
  </si>
  <si>
    <t>Web Posting</t>
  </si>
  <si>
    <t xml:space="preserve">Mailer - 1 million </t>
  </si>
  <si>
    <t>Postage</t>
  </si>
  <si>
    <t>Phone Calls</t>
  </si>
  <si>
    <t>Investigation</t>
  </si>
  <si>
    <t xml:space="preserve">   Law Enforcement</t>
  </si>
  <si>
    <t>Assume 3-Month Long Investigation</t>
  </si>
  <si>
    <t>Forensic Specialists</t>
  </si>
  <si>
    <t>CIO</t>
  </si>
  <si>
    <t>DPM II</t>
  </si>
  <si>
    <t>Technical</t>
  </si>
  <si>
    <t>Outsource (Paper, Printing, Labels, Envelopes)</t>
  </si>
  <si>
    <t>Sub-Total</t>
  </si>
  <si>
    <t>Individual Questions</t>
  </si>
  <si>
    <t>FAQs</t>
  </si>
  <si>
    <t>Scripts</t>
  </si>
  <si>
    <t>SSA/AGPA</t>
  </si>
  <si>
    <t xml:space="preserve"> </t>
  </si>
  <si>
    <t>Total***</t>
  </si>
  <si>
    <t xml:space="preserve">**Mid-range salary and wages only, no benefits. </t>
  </si>
  <si>
    <t>TOTALS</t>
  </si>
  <si>
    <t>Daily</t>
  </si>
  <si>
    <t>Weekly</t>
  </si>
  <si>
    <t>Monthly</t>
  </si>
  <si>
    <t>Productivity Loss Estimate</t>
  </si>
  <si>
    <t>Average cost to process one case from start to finish:</t>
  </si>
  <si>
    <t>Average number of cases processed daily per office:</t>
  </si>
  <si>
    <t>Average Productivity Costs</t>
  </si>
  <si>
    <t>Offices</t>
  </si>
  <si>
    <t>Impact Example</t>
  </si>
  <si>
    <t>Example</t>
  </si>
  <si>
    <t>Revenue Loss Estimate</t>
  </si>
  <si>
    <t>Average number of fees collected daily per office:</t>
  </si>
  <si>
    <t>Average ________ fee generated:</t>
  </si>
  <si>
    <t>SSM III, CEA I</t>
  </si>
  <si>
    <t>Large Personal Data Security Breach (Single Occurrence)*</t>
  </si>
  <si>
    <t xml:space="preserve"> *Projection based on average of similar personal security breaches and a system containing 1 million records. </t>
  </si>
  <si>
    <t>Mailing - 1 million @ .42</t>
  </si>
  <si>
    <t>Activity/Role</t>
  </si>
  <si>
    <t>Corrective Action</t>
  </si>
  <si>
    <t>Postage @.42 each</t>
  </si>
  <si>
    <t>Communications</t>
  </si>
  <si>
    <t>Security Incident Cost Estimator*</t>
  </si>
  <si>
    <t>Process Reengineering</t>
  </si>
  <si>
    <t>New Hardware</t>
  </si>
  <si>
    <t>New Software</t>
  </si>
  <si>
    <t>Other</t>
  </si>
  <si>
    <t>Consultant</t>
  </si>
  <si>
    <t>***Does not include estimated costs for loss of productivity due to system down-time, corrective action costs, or legal costs associated with misuse of compromised information.</t>
  </si>
  <si>
    <t>Performance Review</t>
  </si>
  <si>
    <t>Documentation</t>
  </si>
  <si>
    <t>Training/Re-Training</t>
  </si>
  <si>
    <t>Forensics Specialist</t>
  </si>
  <si>
    <t>***Does not include estimated costs for loss of productivity or revenue due to system down-time or legal costs associated with misuse of compromised information.</t>
  </si>
  <si>
    <t>*Adapt tool as necessary to meet Department cost estimator needs</t>
  </si>
  <si>
    <t>Material Sub-Total</t>
  </si>
  <si>
    <t xml:space="preserve">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</si>
</sst>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/>
    <xf numFmtId="44" fontId="2" fillId="0" borderId="5" xfId="16" applyFont="1" applyBorder="1"/>
    <xf numFmtId="0" fontId="2" fillId="0" borderId="5" xfId="0" applyFont="1" applyBorder="1" applyAlignment="1">
      <alignment horizontal="center"/>
    </xf>
    <xf numFmtId="164" fontId="2" fillId="0" borderId="5" xfId="16" applyNumberFormat="1" applyFont="1" applyBorder="1" applyAlignment="1">
      <alignment horizontal="right"/>
    </xf>
    <xf numFmtId="44" fontId="2" fillId="0" borderId="5" xfId="16" applyFont="1" applyBorder="1" applyAlignment="1">
      <alignment horizontal="right"/>
    </xf>
    <xf numFmtId="164" fontId="2" fillId="0" borderId="6" xfId="16" applyNumberFormat="1" applyFont="1" applyBorder="1" applyAlignment="1">
      <alignment horizontal="right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wrapText="1"/>
    </xf>
    <xf numFmtId="164" fontId="2" fillId="0" borderId="5" xfId="16" applyNumberFormat="1" applyFont="1" applyBorder="1"/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center" wrapText="1"/>
    </xf>
    <xf numFmtId="164" fontId="1" fillId="0" borderId="7" xfId="16" applyNumberFormat="1" applyFont="1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4" fontId="2" fillId="0" borderId="9" xfId="16" applyFont="1" applyBorder="1" applyAlignment="1">
      <alignment horizontal="right"/>
    </xf>
    <xf numFmtId="44" fontId="2" fillId="0" borderId="10" xfId="16" applyFont="1" applyBorder="1" applyAlignment="1">
      <alignment horizontal="right"/>
    </xf>
    <xf numFmtId="0" fontId="1" fillId="0" borderId="4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2"/>
    </xf>
    <xf numFmtId="0" fontId="2" fillId="0" borderId="12" xfId="0" applyFont="1" applyBorder="1"/>
    <xf numFmtId="44" fontId="2" fillId="0" borderId="12" xfId="16" applyFont="1" applyBorder="1"/>
    <xf numFmtId="0" fontId="2" fillId="0" borderId="12" xfId="0" applyFont="1" applyBorder="1" applyAlignment="1">
      <alignment horizontal="center"/>
    </xf>
    <xf numFmtId="164" fontId="2" fillId="0" borderId="12" xfId="16" applyNumberFormat="1" applyFont="1" applyBorder="1" applyAlignment="1">
      <alignment horizontal="right"/>
    </xf>
    <xf numFmtId="44" fontId="2" fillId="0" borderId="12" xfId="16" applyFont="1" applyBorder="1" applyAlignment="1">
      <alignment horizontal="right"/>
    </xf>
    <xf numFmtId="0" fontId="1" fillId="0" borderId="7" xfId="0" applyFont="1" applyBorder="1" applyAlignment="1">
      <alignment horizontal="left" indent="2"/>
    </xf>
    <xf numFmtId="0" fontId="1" fillId="0" borderId="7" xfId="0" applyFont="1" applyBorder="1"/>
    <xf numFmtId="44" fontId="1" fillId="0" borderId="7" xfId="16" applyFont="1" applyBorder="1"/>
    <xf numFmtId="0" fontId="1" fillId="0" borderId="7" xfId="0" applyFont="1" applyBorder="1" applyAlignment="1">
      <alignment horizontal="center"/>
    </xf>
    <xf numFmtId="44" fontId="1" fillId="0" borderId="7" xfId="16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164" fontId="0" fillId="0" borderId="5" xfId="16" applyNumberFormat="1" applyFont="1" applyBorder="1" applyAlignment="1">
      <alignment wrapText="1"/>
    </xf>
    <xf numFmtId="164" fontId="0" fillId="0" borderId="5" xfId="16" applyNumberFormat="1" applyFont="1" applyBorder="1"/>
    <xf numFmtId="164" fontId="0" fillId="0" borderId="6" xfId="16" applyNumberFormat="1" applyFont="1" applyBorder="1"/>
    <xf numFmtId="164" fontId="0" fillId="0" borderId="6" xfId="16" applyNumberFormat="1" applyFont="1" applyBorder="1" applyAlignment="1">
      <alignment wrapText="1"/>
    </xf>
    <xf numFmtId="0" fontId="0" fillId="0" borderId="16" xfId="0" applyBorder="1" applyAlignment="1">
      <alignment horizontal="center"/>
    </xf>
    <xf numFmtId="164" fontId="0" fillId="0" borderId="17" xfId="16" applyNumberFormat="1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/>
    <xf numFmtId="44" fontId="0" fillId="0" borderId="21" xfId="16" applyFont="1" applyBorder="1"/>
    <xf numFmtId="0" fontId="3" fillId="0" borderId="0" xfId="0" applyFont="1" applyAlignment="1">
      <alignment horizontal="center"/>
    </xf>
    <xf numFmtId="164" fontId="2" fillId="0" borderId="22" xfId="16" applyNumberFormat="1" applyFont="1" applyBorder="1" applyAlignment="1">
      <alignment horizontal="right"/>
    </xf>
    <xf numFmtId="164" fontId="0" fillId="0" borderId="0" xfId="0" applyNumberFormat="1"/>
    <xf numFmtId="164" fontId="3" fillId="0" borderId="0" xfId="0" applyNumberFormat="1" applyFont="1"/>
    <xf numFmtId="0" fontId="2" fillId="0" borderId="5" xfId="0" applyFont="1" applyBorder="1"/>
    <xf numFmtId="0" fontId="2" fillId="0" borderId="0" xfId="0" applyFont="1"/>
    <xf numFmtId="44" fontId="2" fillId="0" borderId="17" xfId="16" applyFont="1" applyBorder="1" applyAlignment="1">
      <alignment horizontal="right"/>
    </xf>
    <xf numFmtId="0" fontId="2" fillId="0" borderId="4" xfId="0" applyFont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1" fillId="0" borderId="17" xfId="0" applyFont="1" applyBorder="1"/>
    <xf numFmtId="44" fontId="1" fillId="0" borderId="17" xfId="16" applyFont="1" applyBorder="1"/>
    <xf numFmtId="0" fontId="1" fillId="0" borderId="17" xfId="0" applyFont="1" applyBorder="1" applyAlignment="1">
      <alignment horizontal="center"/>
    </xf>
    <xf numFmtId="164" fontId="1" fillId="0" borderId="17" xfId="16" applyNumberFormat="1" applyFont="1" applyBorder="1" applyAlignment="1">
      <alignment horizontal="right"/>
    </xf>
    <xf numFmtId="44" fontId="1" fillId="0" borderId="17" xfId="16" applyFont="1" applyBorder="1" applyAlignment="1">
      <alignment horizontal="right"/>
    </xf>
    <xf numFmtId="164" fontId="1" fillId="0" borderId="23" xfId="16" applyNumberFormat="1" applyFont="1" applyBorder="1" applyAlignment="1">
      <alignment horizontal="right"/>
    </xf>
    <xf numFmtId="0" fontId="2" fillId="0" borderId="2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20.8515625" style="0" bestFit="1" customWidth="1"/>
    <col min="5" max="5" width="10.57421875" style="0" customWidth="1"/>
    <col min="6" max="6" width="11.28125" style="0" customWidth="1"/>
  </cols>
  <sheetData>
    <row r="1" spans="1:13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3.5" thickBot="1">
      <c r="A2" s="81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3.25" thickTop="1">
      <c r="A3" s="1" t="s">
        <v>63</v>
      </c>
      <c r="B3" s="3" t="s">
        <v>81</v>
      </c>
      <c r="C3" s="3" t="s">
        <v>1</v>
      </c>
      <c r="D3" s="3" t="s">
        <v>80</v>
      </c>
      <c r="E3" s="3" t="s">
        <v>2</v>
      </c>
      <c r="F3" s="2" t="s">
        <v>3</v>
      </c>
      <c r="G3" s="3" t="s">
        <v>4</v>
      </c>
      <c r="H3" s="3" t="s">
        <v>5</v>
      </c>
      <c r="I3" s="3" t="s">
        <v>37</v>
      </c>
      <c r="J3" s="3" t="s">
        <v>6</v>
      </c>
      <c r="K3" s="3" t="s">
        <v>7</v>
      </c>
      <c r="L3" s="3" t="s">
        <v>37</v>
      </c>
      <c r="M3" s="4" t="s">
        <v>43</v>
      </c>
    </row>
    <row r="4" spans="1:13" ht="12.75">
      <c r="A4" s="5" t="s">
        <v>8</v>
      </c>
      <c r="B4" s="6"/>
      <c r="C4" s="6"/>
      <c r="D4" s="12">
        <f>B4*C4</f>
        <v>0</v>
      </c>
      <c r="E4" s="7"/>
      <c r="F4" s="6"/>
      <c r="G4" s="7"/>
      <c r="H4" s="7"/>
      <c r="I4" s="7"/>
      <c r="J4" s="7"/>
      <c r="K4" s="7"/>
      <c r="L4" s="7"/>
      <c r="M4" s="8"/>
    </row>
    <row r="5" spans="1:13" ht="12.75">
      <c r="A5" s="9" t="s">
        <v>9</v>
      </c>
      <c r="B5" s="10"/>
      <c r="C5" s="11"/>
      <c r="D5" s="12">
        <f aca="true" t="shared" si="0" ref="D5:D32">B5*C5</f>
        <v>0</v>
      </c>
      <c r="E5" s="12">
        <v>2</v>
      </c>
      <c r="F5" s="12" t="s">
        <v>59</v>
      </c>
      <c r="G5" s="12">
        <v>1</v>
      </c>
      <c r="H5" s="13">
        <v>60</v>
      </c>
      <c r="I5" s="13">
        <f>SUM(G5*H5*E5)</f>
        <v>120</v>
      </c>
      <c r="J5" s="12">
        <v>0</v>
      </c>
      <c r="K5" s="14">
        <v>0</v>
      </c>
      <c r="L5" s="14">
        <f>SUM(J5*K5)</f>
        <v>0</v>
      </c>
      <c r="M5" s="15">
        <f>D5+I5+L5</f>
        <v>120</v>
      </c>
    </row>
    <row r="6" spans="1:13" ht="12.75">
      <c r="A6" s="9" t="s">
        <v>11</v>
      </c>
      <c r="B6" s="10"/>
      <c r="C6" s="11"/>
      <c r="D6" s="12">
        <f t="shared" si="0"/>
        <v>0</v>
      </c>
      <c r="E6" s="12">
        <v>1</v>
      </c>
      <c r="F6" s="12" t="s">
        <v>12</v>
      </c>
      <c r="G6" s="12">
        <v>1</v>
      </c>
      <c r="H6" s="13">
        <v>40</v>
      </c>
      <c r="I6" s="13">
        <f aca="true" t="shared" si="1" ref="I6:I32">SUM(G6*H6*E6)</f>
        <v>40</v>
      </c>
      <c r="J6" s="12">
        <v>0</v>
      </c>
      <c r="K6" s="14">
        <v>0</v>
      </c>
      <c r="L6" s="14">
        <f aca="true" t="shared" si="2" ref="L6:L32">SUM(J6*K6)</f>
        <v>0</v>
      </c>
      <c r="M6" s="15">
        <f aca="true" t="shared" si="3" ref="M6:M23">D6+I6+L6</f>
        <v>40</v>
      </c>
    </row>
    <row r="7" spans="1:13" ht="12.75">
      <c r="A7" s="9" t="s">
        <v>13</v>
      </c>
      <c r="B7" s="10"/>
      <c r="C7" s="11"/>
      <c r="D7" s="12">
        <f t="shared" si="0"/>
        <v>0</v>
      </c>
      <c r="E7" s="12">
        <v>1</v>
      </c>
      <c r="F7" s="12" t="s">
        <v>14</v>
      </c>
      <c r="G7" s="12">
        <v>1</v>
      </c>
      <c r="H7" s="13">
        <v>30</v>
      </c>
      <c r="I7" s="13">
        <f t="shared" si="1"/>
        <v>30</v>
      </c>
      <c r="J7" s="12">
        <v>0</v>
      </c>
      <c r="K7" s="13">
        <v>45</v>
      </c>
      <c r="L7" s="14">
        <f t="shared" si="2"/>
        <v>0</v>
      </c>
      <c r="M7" s="15">
        <f t="shared" si="3"/>
        <v>30</v>
      </c>
    </row>
    <row r="8" spans="1:13" ht="12.75">
      <c r="A8" s="9" t="s">
        <v>15</v>
      </c>
      <c r="B8" s="10"/>
      <c r="C8" s="11"/>
      <c r="D8" s="12">
        <f t="shared" si="0"/>
        <v>0</v>
      </c>
      <c r="E8" s="12">
        <v>1</v>
      </c>
      <c r="F8" s="12" t="s">
        <v>16</v>
      </c>
      <c r="G8" s="12">
        <v>1</v>
      </c>
      <c r="H8" s="13">
        <v>22</v>
      </c>
      <c r="I8" s="13">
        <f t="shared" si="1"/>
        <v>22</v>
      </c>
      <c r="J8" s="12">
        <v>0</v>
      </c>
      <c r="K8" s="13">
        <v>33</v>
      </c>
      <c r="L8" s="14">
        <f t="shared" si="2"/>
        <v>0</v>
      </c>
      <c r="M8" s="15">
        <f t="shared" si="3"/>
        <v>22</v>
      </c>
    </row>
    <row r="9" spans="1:13" ht="12.75">
      <c r="A9" s="9" t="s">
        <v>17</v>
      </c>
      <c r="B9" s="10"/>
      <c r="C9" s="11"/>
      <c r="D9" s="12">
        <f t="shared" si="0"/>
        <v>0</v>
      </c>
      <c r="E9" s="12">
        <v>1</v>
      </c>
      <c r="F9" s="12" t="s">
        <v>18</v>
      </c>
      <c r="G9" s="12">
        <v>1</v>
      </c>
      <c r="H9" s="13">
        <v>15</v>
      </c>
      <c r="I9" s="13">
        <f t="shared" si="1"/>
        <v>15</v>
      </c>
      <c r="J9" s="12">
        <v>0</v>
      </c>
      <c r="K9" s="13">
        <v>22.5</v>
      </c>
      <c r="L9" s="14">
        <f t="shared" si="2"/>
        <v>0</v>
      </c>
      <c r="M9" s="15">
        <f t="shared" si="3"/>
        <v>15</v>
      </c>
    </row>
    <row r="10" spans="1:13" ht="12.75">
      <c r="A10" s="5" t="s">
        <v>66</v>
      </c>
      <c r="B10" s="10"/>
      <c r="C10" s="11"/>
      <c r="D10" s="12">
        <f t="shared" si="0"/>
        <v>0</v>
      </c>
      <c r="E10" s="12"/>
      <c r="F10" s="12"/>
      <c r="G10" s="12"/>
      <c r="H10" s="14"/>
      <c r="I10" s="13">
        <f t="shared" si="1"/>
        <v>0</v>
      </c>
      <c r="J10" s="12"/>
      <c r="K10" s="14"/>
      <c r="L10" s="14">
        <f t="shared" si="2"/>
        <v>0</v>
      </c>
      <c r="M10" s="15">
        <f t="shared" si="3"/>
        <v>0</v>
      </c>
    </row>
    <row r="11" spans="1:13" ht="12.75">
      <c r="A11" s="9" t="s">
        <v>9</v>
      </c>
      <c r="B11" s="10"/>
      <c r="C11" s="11"/>
      <c r="D11" s="12">
        <f t="shared" si="0"/>
        <v>0</v>
      </c>
      <c r="E11" s="12">
        <v>1</v>
      </c>
      <c r="F11" s="12" t="s">
        <v>20</v>
      </c>
      <c r="G11" s="12">
        <v>0.25</v>
      </c>
      <c r="H11" s="13">
        <v>60</v>
      </c>
      <c r="I11" s="13">
        <f t="shared" si="1"/>
        <v>15</v>
      </c>
      <c r="J11" s="12">
        <v>0</v>
      </c>
      <c r="K11" s="14">
        <v>0</v>
      </c>
      <c r="L11" s="14">
        <f t="shared" si="2"/>
        <v>0</v>
      </c>
      <c r="M11" s="15">
        <f t="shared" si="3"/>
        <v>15</v>
      </c>
    </row>
    <row r="12" spans="1:13" ht="11.25" customHeight="1">
      <c r="A12" s="9" t="s">
        <v>17</v>
      </c>
      <c r="B12" s="10"/>
      <c r="C12" s="11"/>
      <c r="D12" s="12">
        <f t="shared" si="0"/>
        <v>0</v>
      </c>
      <c r="E12" s="12">
        <v>1</v>
      </c>
      <c r="F12" s="12" t="s">
        <v>18</v>
      </c>
      <c r="G12" s="12">
        <v>0.25</v>
      </c>
      <c r="H12" s="13">
        <v>15</v>
      </c>
      <c r="I12" s="13">
        <f t="shared" si="1"/>
        <v>3.75</v>
      </c>
      <c r="J12" s="12">
        <v>0</v>
      </c>
      <c r="K12" s="14">
        <v>0</v>
      </c>
      <c r="L12" s="14">
        <f t="shared" si="2"/>
        <v>0</v>
      </c>
      <c r="M12" s="15">
        <f t="shared" si="3"/>
        <v>3.75</v>
      </c>
    </row>
    <row r="13" spans="1:13" ht="12.75">
      <c r="A13" s="5" t="s">
        <v>21</v>
      </c>
      <c r="B13" s="10"/>
      <c r="C13" s="11"/>
      <c r="D13" s="12">
        <f t="shared" si="0"/>
        <v>0</v>
      </c>
      <c r="E13" s="12"/>
      <c r="F13" s="12"/>
      <c r="G13" s="12"/>
      <c r="H13" s="14"/>
      <c r="I13" s="13">
        <f t="shared" si="1"/>
        <v>0</v>
      </c>
      <c r="J13" s="12"/>
      <c r="K13" s="14">
        <v>0</v>
      </c>
      <c r="L13" s="14">
        <f t="shared" si="2"/>
        <v>0</v>
      </c>
      <c r="M13" s="15">
        <f t="shared" si="3"/>
        <v>0</v>
      </c>
    </row>
    <row r="14" spans="1:13" s="68" customFormat="1" ht="11.25">
      <c r="A14" s="70" t="s">
        <v>65</v>
      </c>
      <c r="B14" s="67">
        <v>1</v>
      </c>
      <c r="C14" s="67">
        <v>0.42</v>
      </c>
      <c r="D14" s="12">
        <f t="shared" si="0"/>
        <v>0.42</v>
      </c>
      <c r="E14" s="67"/>
      <c r="F14" s="67"/>
      <c r="G14" s="67"/>
      <c r="H14" s="67"/>
      <c r="I14" s="67"/>
      <c r="J14" s="67"/>
      <c r="K14" s="14">
        <v>0</v>
      </c>
      <c r="L14" s="14">
        <f t="shared" si="2"/>
        <v>0</v>
      </c>
      <c r="M14" s="15">
        <f t="shared" si="3"/>
        <v>0.42</v>
      </c>
    </row>
    <row r="15" spans="1:13" s="68" customFormat="1" ht="11.25">
      <c r="A15" s="26" t="s">
        <v>38</v>
      </c>
      <c r="B15" s="67"/>
      <c r="C15" s="67"/>
      <c r="D15" s="12">
        <f t="shared" si="0"/>
        <v>0</v>
      </c>
      <c r="E15" s="67"/>
      <c r="F15" s="67"/>
      <c r="G15" s="67"/>
      <c r="H15" s="67"/>
      <c r="I15" s="67"/>
      <c r="J15" s="67"/>
      <c r="K15" s="14">
        <v>0</v>
      </c>
      <c r="L15" s="14">
        <f t="shared" si="2"/>
        <v>0</v>
      </c>
      <c r="M15" s="15"/>
    </row>
    <row r="16" spans="1:13" ht="12.75">
      <c r="A16" s="16" t="s">
        <v>39</v>
      </c>
      <c r="B16" s="17"/>
      <c r="C16" s="18"/>
      <c r="D16" s="12">
        <f t="shared" si="0"/>
        <v>0</v>
      </c>
      <c r="E16" s="12">
        <v>1</v>
      </c>
      <c r="F16" s="12" t="s">
        <v>41</v>
      </c>
      <c r="G16" s="12">
        <v>1</v>
      </c>
      <c r="H16" s="13">
        <v>25</v>
      </c>
      <c r="I16" s="13">
        <f t="shared" si="1"/>
        <v>25</v>
      </c>
      <c r="J16" s="12"/>
      <c r="K16" s="14">
        <v>0</v>
      </c>
      <c r="L16" s="14">
        <f t="shared" si="2"/>
        <v>0</v>
      </c>
      <c r="M16" s="15">
        <f t="shared" si="3"/>
        <v>25</v>
      </c>
    </row>
    <row r="17" spans="1:13" ht="12.75">
      <c r="A17" s="16" t="s">
        <v>40</v>
      </c>
      <c r="B17" s="17"/>
      <c r="C17" s="18"/>
      <c r="D17" s="12">
        <f t="shared" si="0"/>
        <v>0</v>
      </c>
      <c r="E17" s="12">
        <v>1</v>
      </c>
      <c r="F17" s="12" t="s">
        <v>41</v>
      </c>
      <c r="G17" s="12">
        <v>1</v>
      </c>
      <c r="H17" s="13">
        <v>25</v>
      </c>
      <c r="I17" s="13">
        <f t="shared" si="1"/>
        <v>25</v>
      </c>
      <c r="J17" s="12"/>
      <c r="K17" s="14">
        <v>0</v>
      </c>
      <c r="L17" s="14">
        <f t="shared" si="2"/>
        <v>0</v>
      </c>
      <c r="M17" s="15">
        <f t="shared" si="3"/>
        <v>25</v>
      </c>
    </row>
    <row r="18" spans="1:13" ht="12.75">
      <c r="A18" s="9" t="s">
        <v>28</v>
      </c>
      <c r="B18" s="10"/>
      <c r="C18" s="11"/>
      <c r="D18" s="12">
        <f t="shared" si="0"/>
        <v>0</v>
      </c>
      <c r="E18" s="12">
        <v>1</v>
      </c>
      <c r="F18" s="12" t="s">
        <v>16</v>
      </c>
      <c r="G18" s="12">
        <v>0.25</v>
      </c>
      <c r="H18" s="13">
        <v>22</v>
      </c>
      <c r="I18" s="13">
        <f t="shared" si="1"/>
        <v>5.5</v>
      </c>
      <c r="J18" s="12">
        <v>0</v>
      </c>
      <c r="K18" s="14">
        <v>0</v>
      </c>
      <c r="L18" s="14">
        <f t="shared" si="2"/>
        <v>0</v>
      </c>
      <c r="M18" s="15">
        <f t="shared" si="3"/>
        <v>5.5</v>
      </c>
    </row>
    <row r="19" spans="1:13" ht="12.75">
      <c r="A19" s="5" t="s">
        <v>29</v>
      </c>
      <c r="B19" s="10"/>
      <c r="C19" s="11"/>
      <c r="D19" s="12">
        <f t="shared" si="0"/>
        <v>0</v>
      </c>
      <c r="E19" s="12"/>
      <c r="F19" s="12"/>
      <c r="G19" s="12"/>
      <c r="H19" s="14"/>
      <c r="I19" s="13">
        <f t="shared" si="1"/>
        <v>0</v>
      </c>
      <c r="J19" s="12"/>
      <c r="K19" s="14">
        <v>0</v>
      </c>
      <c r="L19" s="14">
        <f t="shared" si="2"/>
        <v>0</v>
      </c>
      <c r="M19" s="15">
        <f t="shared" si="3"/>
        <v>0</v>
      </c>
    </row>
    <row r="20" spans="1:13" ht="12.75">
      <c r="A20" s="9" t="s">
        <v>33</v>
      </c>
      <c r="B20" s="10"/>
      <c r="C20" s="11"/>
      <c r="D20" s="12">
        <f t="shared" si="0"/>
        <v>0</v>
      </c>
      <c r="E20" s="12">
        <v>1</v>
      </c>
      <c r="F20" s="12" t="s">
        <v>34</v>
      </c>
      <c r="G20" s="12">
        <v>4</v>
      </c>
      <c r="H20" s="13">
        <v>40</v>
      </c>
      <c r="I20" s="13">
        <f t="shared" si="1"/>
        <v>160</v>
      </c>
      <c r="J20" s="12"/>
      <c r="K20" s="14">
        <v>0</v>
      </c>
      <c r="L20" s="14">
        <f t="shared" si="2"/>
        <v>0</v>
      </c>
      <c r="M20" s="15">
        <f t="shared" si="3"/>
        <v>160</v>
      </c>
    </row>
    <row r="21" spans="1:13" ht="12.75">
      <c r="A21" s="9" t="s">
        <v>35</v>
      </c>
      <c r="B21" s="10"/>
      <c r="C21" s="11"/>
      <c r="D21" s="12">
        <f t="shared" si="0"/>
        <v>0</v>
      </c>
      <c r="E21" s="12">
        <v>1</v>
      </c>
      <c r="F21" s="12" t="s">
        <v>14</v>
      </c>
      <c r="G21" s="12">
        <v>8</v>
      </c>
      <c r="H21" s="13">
        <v>30</v>
      </c>
      <c r="I21" s="13">
        <f t="shared" si="1"/>
        <v>240</v>
      </c>
      <c r="J21" s="12"/>
      <c r="K21" s="14"/>
      <c r="L21" s="14"/>
      <c r="M21" s="15"/>
    </row>
    <row r="22" spans="1:13" ht="12.75">
      <c r="A22" s="71" t="s">
        <v>77</v>
      </c>
      <c r="B22" s="10"/>
      <c r="C22" s="11"/>
      <c r="D22" s="12">
        <f t="shared" si="0"/>
        <v>0</v>
      </c>
      <c r="E22" s="12">
        <v>1</v>
      </c>
      <c r="F22" s="12" t="s">
        <v>72</v>
      </c>
      <c r="G22" s="12">
        <v>1</v>
      </c>
      <c r="H22" s="13">
        <v>80</v>
      </c>
      <c r="I22" s="13">
        <f t="shared" si="1"/>
        <v>80</v>
      </c>
      <c r="J22" s="12"/>
      <c r="K22" s="14">
        <v>0</v>
      </c>
      <c r="L22" s="14">
        <f t="shared" si="2"/>
        <v>0</v>
      </c>
      <c r="M22" s="15">
        <f t="shared" si="3"/>
        <v>80</v>
      </c>
    </row>
    <row r="23" spans="1:13" ht="12.75">
      <c r="A23" s="9" t="s">
        <v>9</v>
      </c>
      <c r="B23" s="10"/>
      <c r="C23" s="11"/>
      <c r="D23" s="12">
        <f t="shared" si="0"/>
        <v>0</v>
      </c>
      <c r="E23" s="12">
        <v>1</v>
      </c>
      <c r="F23" s="12" t="s">
        <v>10</v>
      </c>
      <c r="G23" s="12">
        <v>2</v>
      </c>
      <c r="H23" s="13">
        <v>60</v>
      </c>
      <c r="I23" s="13">
        <f t="shared" si="1"/>
        <v>120</v>
      </c>
      <c r="J23" s="12"/>
      <c r="K23" s="14">
        <v>0</v>
      </c>
      <c r="L23" s="14">
        <f t="shared" si="2"/>
        <v>0</v>
      </c>
      <c r="M23" s="15">
        <f t="shared" si="3"/>
        <v>120</v>
      </c>
    </row>
    <row r="24" spans="1:13" ht="12.75">
      <c r="A24" s="5" t="s">
        <v>64</v>
      </c>
      <c r="B24" s="10"/>
      <c r="C24" s="11"/>
      <c r="D24" s="12">
        <f t="shared" si="0"/>
        <v>0</v>
      </c>
      <c r="E24" s="12"/>
      <c r="F24" s="12"/>
      <c r="G24" s="12"/>
      <c r="H24" s="13"/>
      <c r="I24" s="13">
        <f t="shared" si="1"/>
        <v>0</v>
      </c>
      <c r="J24" s="12"/>
      <c r="K24" s="14">
        <v>0</v>
      </c>
      <c r="L24" s="14">
        <f t="shared" si="2"/>
        <v>0</v>
      </c>
      <c r="M24" s="15">
        <f>D24+I24+L24</f>
        <v>0</v>
      </c>
    </row>
    <row r="25" spans="1:13" ht="12.75">
      <c r="A25" s="9" t="s">
        <v>74</v>
      </c>
      <c r="B25" s="10"/>
      <c r="C25" s="11"/>
      <c r="D25" s="12">
        <f t="shared" si="0"/>
        <v>0</v>
      </c>
      <c r="E25" s="12"/>
      <c r="F25" s="12"/>
      <c r="G25" s="12"/>
      <c r="H25" s="13"/>
      <c r="I25" s="13">
        <f t="shared" si="1"/>
        <v>0</v>
      </c>
      <c r="J25" s="12"/>
      <c r="K25" s="14"/>
      <c r="L25" s="14"/>
      <c r="M25" s="15"/>
    </row>
    <row r="26" spans="1:13" ht="12.75">
      <c r="A26" s="9" t="s">
        <v>75</v>
      </c>
      <c r="B26" s="10"/>
      <c r="C26" s="11"/>
      <c r="D26" s="12">
        <f t="shared" si="0"/>
        <v>0</v>
      </c>
      <c r="E26" s="12"/>
      <c r="F26" s="12"/>
      <c r="G26" s="12"/>
      <c r="H26" s="13"/>
      <c r="I26" s="13">
        <f t="shared" si="1"/>
        <v>0</v>
      </c>
      <c r="J26" s="12"/>
      <c r="K26" s="14"/>
      <c r="L26" s="14"/>
      <c r="M26" s="15"/>
    </row>
    <row r="27" spans="1:13" ht="12.75">
      <c r="A27" s="9" t="s">
        <v>76</v>
      </c>
      <c r="B27" s="10"/>
      <c r="C27" s="11"/>
      <c r="D27" s="12">
        <f t="shared" si="0"/>
        <v>0</v>
      </c>
      <c r="E27" s="12"/>
      <c r="F27" s="12"/>
      <c r="G27" s="12"/>
      <c r="H27" s="13"/>
      <c r="I27" s="13">
        <f t="shared" si="1"/>
        <v>0</v>
      </c>
      <c r="J27" s="12"/>
      <c r="K27" s="14"/>
      <c r="L27" s="14"/>
      <c r="M27" s="15"/>
    </row>
    <row r="28" spans="1:13" ht="12.75">
      <c r="A28" s="9" t="s">
        <v>68</v>
      </c>
      <c r="B28" s="10"/>
      <c r="C28" s="11"/>
      <c r="D28" s="12">
        <f t="shared" si="0"/>
        <v>0</v>
      </c>
      <c r="E28" s="12"/>
      <c r="F28" s="12" t="s">
        <v>72</v>
      </c>
      <c r="G28" s="12"/>
      <c r="H28" s="13">
        <v>80</v>
      </c>
      <c r="I28" s="13">
        <f t="shared" si="1"/>
        <v>0</v>
      </c>
      <c r="J28" s="12"/>
      <c r="K28" s="14">
        <v>0</v>
      </c>
      <c r="L28" s="14">
        <f t="shared" si="2"/>
        <v>0</v>
      </c>
      <c r="M28" s="15">
        <f>D28+I28+L28</f>
        <v>0</v>
      </c>
    </row>
    <row r="29" spans="1:13" ht="12.75">
      <c r="A29" s="9" t="s">
        <v>69</v>
      </c>
      <c r="B29" s="10"/>
      <c r="C29" s="11"/>
      <c r="D29" s="12">
        <f t="shared" si="0"/>
        <v>0</v>
      </c>
      <c r="E29" s="12"/>
      <c r="F29" s="12"/>
      <c r="G29" s="12"/>
      <c r="H29" s="13"/>
      <c r="I29" s="13">
        <f t="shared" si="1"/>
        <v>0</v>
      </c>
      <c r="J29" s="12"/>
      <c r="K29" s="14">
        <v>0</v>
      </c>
      <c r="L29" s="14">
        <f t="shared" si="2"/>
        <v>0</v>
      </c>
      <c r="M29" s="15">
        <f>D29+I29+L29</f>
        <v>0</v>
      </c>
    </row>
    <row r="30" spans="1:13" ht="12.75">
      <c r="A30" s="9" t="s">
        <v>70</v>
      </c>
      <c r="B30" s="10"/>
      <c r="C30" s="11"/>
      <c r="D30" s="12">
        <f t="shared" si="0"/>
        <v>0</v>
      </c>
      <c r="E30" s="12"/>
      <c r="F30" s="12"/>
      <c r="G30" s="12"/>
      <c r="H30" s="13"/>
      <c r="I30" s="13">
        <f t="shared" si="1"/>
        <v>0</v>
      </c>
      <c r="J30" s="12"/>
      <c r="K30" s="14">
        <v>0</v>
      </c>
      <c r="L30" s="14">
        <f t="shared" si="2"/>
        <v>0</v>
      </c>
      <c r="M30" s="15">
        <f>D30+I30+L30</f>
        <v>0</v>
      </c>
    </row>
    <row r="31" spans="1:13" ht="12.75">
      <c r="A31" s="9" t="s">
        <v>71</v>
      </c>
      <c r="B31" s="10"/>
      <c r="C31" s="11"/>
      <c r="D31" s="12">
        <v>0</v>
      </c>
      <c r="E31" s="12"/>
      <c r="F31" s="12"/>
      <c r="G31" s="12"/>
      <c r="H31" s="13"/>
      <c r="I31" s="13"/>
      <c r="J31" s="12"/>
      <c r="K31" s="14"/>
      <c r="L31" s="14"/>
      <c r="M31" s="15"/>
    </row>
    <row r="32" spans="1:13" ht="12.75">
      <c r="A32" s="9"/>
      <c r="B32" s="10"/>
      <c r="C32" s="11"/>
      <c r="D32" s="12">
        <f t="shared" si="0"/>
        <v>0</v>
      </c>
      <c r="E32" s="12"/>
      <c r="F32" s="12"/>
      <c r="G32" s="12"/>
      <c r="H32" s="13"/>
      <c r="I32" s="13">
        <f t="shared" si="1"/>
        <v>0</v>
      </c>
      <c r="J32" s="12"/>
      <c r="K32" s="14">
        <v>0</v>
      </c>
      <c r="L32" s="14">
        <f t="shared" si="2"/>
        <v>0</v>
      </c>
      <c r="M32" s="15">
        <f>D32+I32+L32</f>
        <v>0</v>
      </c>
    </row>
    <row r="33" spans="1:14" ht="13.5" thickBot="1">
      <c r="A33" s="72" t="s">
        <v>45</v>
      </c>
      <c r="B33" s="73">
        <f>SUM(B14:B24)</f>
        <v>1</v>
      </c>
      <c r="C33" s="74">
        <f>SUM(C5:C23)</f>
        <v>0.42</v>
      </c>
      <c r="D33" s="74">
        <f>SUM(D4:D32)</f>
        <v>0.42</v>
      </c>
      <c r="E33" s="75">
        <f>SUM(E5:E23)</f>
        <v>15</v>
      </c>
      <c r="F33" s="75"/>
      <c r="G33" s="75">
        <f>SUM(G4:G23)</f>
        <v>22.75</v>
      </c>
      <c r="H33" s="76"/>
      <c r="I33" s="76">
        <f>SUM(I5:I32)</f>
        <v>901.25</v>
      </c>
      <c r="J33" s="75">
        <f>SUM(J5:J23)</f>
        <v>0</v>
      </c>
      <c r="K33" s="69">
        <v>0</v>
      </c>
      <c r="L33" s="77">
        <f>SUM(L5:L32)</f>
        <v>0</v>
      </c>
      <c r="M33" s="78">
        <f>D33+I33+L33</f>
        <v>901.67</v>
      </c>
      <c r="N33" s="65"/>
    </row>
    <row r="34" ht="13.5" thickTop="1">
      <c r="A34" s="79" t="s">
        <v>79</v>
      </c>
    </row>
    <row r="35" spans="1:12" ht="12.75">
      <c r="A35" s="83" t="s">
        <v>44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>
      <c r="A36" s="83" t="s">
        <v>78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</sheetData>
  <mergeCells count="4">
    <mergeCell ref="A1:M1"/>
    <mergeCell ref="A2:M2"/>
    <mergeCell ref="A35:L35"/>
    <mergeCell ref="A36:L36"/>
  </mergeCells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&amp;LIncident Cost Estimator&amp;COffice of Information Security&amp;R&amp;P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 topLeftCell="A1">
      <selection activeCell="A2" sqref="A2:L2"/>
    </sheetView>
  </sheetViews>
  <sheetFormatPr defaultColWidth="9.140625" defaultRowHeight="12.75"/>
  <cols>
    <col min="1" max="1" width="19.57421875" style="0" bestFit="1" customWidth="1"/>
    <col min="2" max="2" width="10.8515625" style="0" customWidth="1"/>
    <col min="3" max="3" width="10.7109375" style="0" bestFit="1" customWidth="1"/>
    <col min="4" max="4" width="10.7109375" style="0" customWidth="1"/>
    <col min="5" max="5" width="11.28125" style="0" customWidth="1"/>
    <col min="12" max="12" width="12.8515625" style="0" customWidth="1"/>
    <col min="13" max="13" width="11.28125" style="0" bestFit="1" customWidth="1"/>
  </cols>
  <sheetData>
    <row r="1" spans="1:12" ht="12.75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3.5" thickBot="1">
      <c r="A2" s="81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3.25" thickTop="1">
      <c r="A3" s="1" t="s">
        <v>63</v>
      </c>
      <c r="B3" s="2" t="s">
        <v>0</v>
      </c>
      <c r="C3" s="3" t="s">
        <v>1</v>
      </c>
      <c r="D3" s="3" t="s">
        <v>2</v>
      </c>
      <c r="E3" s="2" t="s">
        <v>3</v>
      </c>
      <c r="F3" s="3" t="s">
        <v>4</v>
      </c>
      <c r="G3" s="3" t="s">
        <v>5</v>
      </c>
      <c r="H3" s="3" t="s">
        <v>37</v>
      </c>
      <c r="I3" s="3" t="s">
        <v>6</v>
      </c>
      <c r="J3" s="3" t="s">
        <v>7</v>
      </c>
      <c r="K3" s="22" t="s">
        <v>37</v>
      </c>
      <c r="L3" s="4" t="s">
        <v>43</v>
      </c>
    </row>
    <row r="4" spans="1:12" ht="12.75">
      <c r="A4" s="5" t="s">
        <v>8</v>
      </c>
      <c r="B4" s="6"/>
      <c r="C4" s="6"/>
      <c r="D4" s="7"/>
      <c r="E4" s="6"/>
      <c r="F4" s="7"/>
      <c r="G4" s="7"/>
      <c r="H4" s="7"/>
      <c r="I4" s="7"/>
      <c r="J4" s="7"/>
      <c r="K4" s="23"/>
      <c r="L4" s="8"/>
    </row>
    <row r="5" spans="1:12" ht="12.75">
      <c r="A5" s="9" t="s">
        <v>9</v>
      </c>
      <c r="B5" s="10"/>
      <c r="C5" s="11"/>
      <c r="D5" s="12">
        <v>5</v>
      </c>
      <c r="E5" s="12" t="s">
        <v>59</v>
      </c>
      <c r="F5" s="12">
        <v>60</v>
      </c>
      <c r="G5" s="13">
        <v>60</v>
      </c>
      <c r="H5" s="13">
        <f>SUM(F5*G5*D5)</f>
        <v>18000</v>
      </c>
      <c r="I5" s="12">
        <v>60</v>
      </c>
      <c r="J5" s="14">
        <v>0</v>
      </c>
      <c r="K5" s="24">
        <f>SUM(I5*J5)</f>
        <v>0</v>
      </c>
      <c r="L5" s="15">
        <f>C5+H5+K5</f>
        <v>18000</v>
      </c>
    </row>
    <row r="6" spans="1:12" ht="12.75">
      <c r="A6" s="9" t="s">
        <v>11</v>
      </c>
      <c r="B6" s="10"/>
      <c r="C6" s="11"/>
      <c r="D6" s="12">
        <v>3</v>
      </c>
      <c r="E6" s="12" t="s">
        <v>12</v>
      </c>
      <c r="F6" s="12">
        <v>40</v>
      </c>
      <c r="G6" s="13">
        <v>40</v>
      </c>
      <c r="H6" s="13">
        <f aca="true" t="shared" si="0" ref="H6:H27">SUM(F6*G6*D6)</f>
        <v>4800</v>
      </c>
      <c r="I6" s="12">
        <v>40</v>
      </c>
      <c r="J6" s="14">
        <v>0</v>
      </c>
      <c r="K6" s="24">
        <f aca="true" t="shared" si="1" ref="K6:K27">SUM(I6*J6)</f>
        <v>0</v>
      </c>
      <c r="L6" s="15">
        <f aca="true" t="shared" si="2" ref="L6:L28">C6+H6+K6</f>
        <v>4800</v>
      </c>
    </row>
    <row r="7" spans="1:12" ht="12.75">
      <c r="A7" s="9" t="s">
        <v>13</v>
      </c>
      <c r="B7" s="10"/>
      <c r="C7" s="11"/>
      <c r="D7" s="12">
        <v>3</v>
      </c>
      <c r="E7" s="12" t="s">
        <v>14</v>
      </c>
      <c r="F7" s="12">
        <v>40</v>
      </c>
      <c r="G7" s="13">
        <v>30</v>
      </c>
      <c r="H7" s="13">
        <f t="shared" si="0"/>
        <v>3600</v>
      </c>
      <c r="I7" s="12">
        <v>40</v>
      </c>
      <c r="J7" s="13">
        <v>45</v>
      </c>
      <c r="K7" s="24">
        <f t="shared" si="1"/>
        <v>1800</v>
      </c>
      <c r="L7" s="15">
        <f t="shared" si="2"/>
        <v>5400</v>
      </c>
    </row>
    <row r="8" spans="1:12" ht="12.75">
      <c r="A8" s="9" t="s">
        <v>15</v>
      </c>
      <c r="B8" s="10"/>
      <c r="C8" s="11"/>
      <c r="D8" s="12">
        <v>2</v>
      </c>
      <c r="E8" s="12" t="s">
        <v>16</v>
      </c>
      <c r="F8" s="12">
        <v>20</v>
      </c>
      <c r="G8" s="13">
        <v>22</v>
      </c>
      <c r="H8" s="13">
        <f t="shared" si="0"/>
        <v>880</v>
      </c>
      <c r="I8" s="12">
        <v>20</v>
      </c>
      <c r="J8" s="13">
        <v>33</v>
      </c>
      <c r="K8" s="24">
        <f t="shared" si="1"/>
        <v>660</v>
      </c>
      <c r="L8" s="15">
        <f t="shared" si="2"/>
        <v>1540</v>
      </c>
    </row>
    <row r="9" spans="1:12" ht="12.75">
      <c r="A9" s="9" t="s">
        <v>17</v>
      </c>
      <c r="B9" s="10"/>
      <c r="C9" s="11"/>
      <c r="D9" s="12">
        <v>6</v>
      </c>
      <c r="E9" s="12" t="s">
        <v>18</v>
      </c>
      <c r="F9" s="12">
        <v>80</v>
      </c>
      <c r="G9" s="13">
        <v>15</v>
      </c>
      <c r="H9" s="13">
        <f t="shared" si="0"/>
        <v>7200</v>
      </c>
      <c r="I9" s="12">
        <v>80</v>
      </c>
      <c r="J9" s="13">
        <v>22.5</v>
      </c>
      <c r="K9" s="24">
        <f t="shared" si="1"/>
        <v>1800</v>
      </c>
      <c r="L9" s="15">
        <f t="shared" si="2"/>
        <v>9000</v>
      </c>
    </row>
    <row r="10" spans="1:12" ht="12.75">
      <c r="A10" s="5" t="s">
        <v>19</v>
      </c>
      <c r="B10" s="10"/>
      <c r="C10" s="11"/>
      <c r="D10" s="12"/>
      <c r="E10" s="12"/>
      <c r="F10" s="12"/>
      <c r="G10" s="14"/>
      <c r="H10" s="13">
        <f t="shared" si="0"/>
        <v>0</v>
      </c>
      <c r="I10" s="12"/>
      <c r="J10" s="14"/>
      <c r="K10" s="24">
        <f t="shared" si="1"/>
        <v>0</v>
      </c>
      <c r="L10" s="15">
        <f t="shared" si="2"/>
        <v>0</v>
      </c>
    </row>
    <row r="11" spans="1:12" ht="12.75">
      <c r="A11" s="9" t="s">
        <v>9</v>
      </c>
      <c r="B11" s="10"/>
      <c r="C11" s="11"/>
      <c r="D11" s="12">
        <v>1</v>
      </c>
      <c r="E11" s="12" t="s">
        <v>20</v>
      </c>
      <c r="F11" s="12">
        <v>20</v>
      </c>
      <c r="G11" s="13">
        <v>60</v>
      </c>
      <c r="H11" s="13">
        <f t="shared" si="0"/>
        <v>1200</v>
      </c>
      <c r="I11" s="12">
        <v>0</v>
      </c>
      <c r="J11" s="14">
        <v>0</v>
      </c>
      <c r="K11" s="24">
        <f t="shared" si="1"/>
        <v>0</v>
      </c>
      <c r="L11" s="15">
        <f t="shared" si="2"/>
        <v>1200</v>
      </c>
    </row>
    <row r="12" spans="1:12" ht="12.75">
      <c r="A12" s="9" t="s">
        <v>17</v>
      </c>
      <c r="B12" s="10"/>
      <c r="C12" s="11"/>
      <c r="D12" s="12">
        <v>1</v>
      </c>
      <c r="E12" s="12" t="s">
        <v>18</v>
      </c>
      <c r="F12" s="12">
        <v>20</v>
      </c>
      <c r="G12" s="13">
        <v>15</v>
      </c>
      <c r="H12" s="13">
        <f t="shared" si="0"/>
        <v>300</v>
      </c>
      <c r="I12" s="12">
        <v>0</v>
      </c>
      <c r="J12" s="14"/>
      <c r="K12" s="24">
        <f t="shared" si="1"/>
        <v>0</v>
      </c>
      <c r="L12" s="15">
        <f t="shared" si="2"/>
        <v>300</v>
      </c>
    </row>
    <row r="13" spans="1:12" ht="12.75">
      <c r="A13" s="5" t="s">
        <v>21</v>
      </c>
      <c r="B13" s="10"/>
      <c r="C13" s="11"/>
      <c r="D13" s="12"/>
      <c r="E13" s="12"/>
      <c r="F13" s="12"/>
      <c r="G13" s="14"/>
      <c r="H13" s="13">
        <f t="shared" si="0"/>
        <v>0</v>
      </c>
      <c r="I13" s="12"/>
      <c r="J13" s="14"/>
      <c r="K13" s="24">
        <f t="shared" si="1"/>
        <v>0</v>
      </c>
      <c r="L13" s="15">
        <f t="shared" si="2"/>
        <v>0</v>
      </c>
    </row>
    <row r="14" spans="1:12" ht="22.5">
      <c r="A14" s="16" t="s">
        <v>22</v>
      </c>
      <c r="B14" s="10"/>
      <c r="C14" s="11"/>
      <c r="D14" s="12">
        <v>2</v>
      </c>
      <c r="E14" s="12" t="s">
        <v>14</v>
      </c>
      <c r="F14" s="12">
        <v>16</v>
      </c>
      <c r="G14" s="13">
        <v>30</v>
      </c>
      <c r="H14" s="13">
        <f t="shared" si="0"/>
        <v>960</v>
      </c>
      <c r="I14" s="12">
        <v>16</v>
      </c>
      <c r="J14" s="13">
        <v>45</v>
      </c>
      <c r="K14" s="24">
        <f t="shared" si="1"/>
        <v>720</v>
      </c>
      <c r="L14" s="15">
        <f t="shared" si="2"/>
        <v>1680</v>
      </c>
    </row>
    <row r="15" spans="1:12" ht="12.75">
      <c r="A15" s="16" t="s">
        <v>23</v>
      </c>
      <c r="B15" s="10"/>
      <c r="C15" s="11"/>
      <c r="D15" s="12">
        <v>1</v>
      </c>
      <c r="E15" s="12" t="s">
        <v>24</v>
      </c>
      <c r="F15" s="12">
        <v>20</v>
      </c>
      <c r="G15" s="13">
        <v>40</v>
      </c>
      <c r="H15" s="13">
        <f t="shared" si="0"/>
        <v>800</v>
      </c>
      <c r="I15" s="12">
        <v>0</v>
      </c>
      <c r="J15" s="14">
        <v>0</v>
      </c>
      <c r="K15" s="24">
        <f t="shared" si="1"/>
        <v>0</v>
      </c>
      <c r="L15" s="15">
        <f t="shared" si="2"/>
        <v>800</v>
      </c>
    </row>
    <row r="16" spans="1:12" ht="12.75">
      <c r="A16" s="16" t="s">
        <v>25</v>
      </c>
      <c r="B16" s="10"/>
      <c r="C16" s="11"/>
      <c r="D16" s="12">
        <v>1</v>
      </c>
      <c r="E16" s="12" t="s">
        <v>14</v>
      </c>
      <c r="F16" s="12">
        <v>8</v>
      </c>
      <c r="G16" s="13">
        <v>30</v>
      </c>
      <c r="H16" s="13">
        <f t="shared" si="0"/>
        <v>240</v>
      </c>
      <c r="I16" s="12">
        <v>0</v>
      </c>
      <c r="J16" s="14">
        <v>0</v>
      </c>
      <c r="K16" s="24">
        <f t="shared" si="1"/>
        <v>0</v>
      </c>
      <c r="L16" s="15">
        <f t="shared" si="2"/>
        <v>240</v>
      </c>
    </row>
    <row r="17" spans="1:12" ht="56.25">
      <c r="A17" s="16" t="s">
        <v>26</v>
      </c>
      <c r="B17" s="17" t="s">
        <v>36</v>
      </c>
      <c r="C17" s="18">
        <v>151000</v>
      </c>
      <c r="D17" s="12">
        <v>1</v>
      </c>
      <c r="E17" s="12" t="s">
        <v>18</v>
      </c>
      <c r="F17" s="12">
        <v>20</v>
      </c>
      <c r="G17" s="13">
        <v>15</v>
      </c>
      <c r="H17" s="13">
        <f>SUM(F17*G17*D17)</f>
        <v>300</v>
      </c>
      <c r="I17" s="12"/>
      <c r="J17" s="14"/>
      <c r="K17" s="24">
        <f t="shared" si="1"/>
        <v>0</v>
      </c>
      <c r="L17" s="15">
        <f t="shared" si="2"/>
        <v>151300</v>
      </c>
    </row>
    <row r="18" spans="1:12" ht="22.5">
      <c r="A18" s="16" t="s">
        <v>62</v>
      </c>
      <c r="B18" s="17" t="s">
        <v>27</v>
      </c>
      <c r="C18" s="18">
        <f>0.42*1000000</f>
        <v>420000</v>
      </c>
      <c r="D18" s="12">
        <v>1</v>
      </c>
      <c r="E18" s="12" t="s">
        <v>18</v>
      </c>
      <c r="F18" s="12">
        <v>20</v>
      </c>
      <c r="G18" s="13">
        <v>15</v>
      </c>
      <c r="H18" s="13">
        <f t="shared" si="0"/>
        <v>300</v>
      </c>
      <c r="I18" s="12">
        <v>40</v>
      </c>
      <c r="J18" s="13">
        <v>22.5</v>
      </c>
      <c r="K18" s="24">
        <f t="shared" si="1"/>
        <v>900</v>
      </c>
      <c r="L18" s="15">
        <f t="shared" si="2"/>
        <v>421200</v>
      </c>
    </row>
    <row r="19" spans="1:12" ht="12.75">
      <c r="A19" s="26" t="s">
        <v>38</v>
      </c>
      <c r="B19" s="17"/>
      <c r="C19" s="18"/>
      <c r="D19" s="12"/>
      <c r="E19" s="12"/>
      <c r="F19" s="12"/>
      <c r="G19" s="13"/>
      <c r="H19" s="13" t="s">
        <v>42</v>
      </c>
      <c r="I19" s="12"/>
      <c r="J19" s="13"/>
      <c r="K19" s="24">
        <f t="shared" si="1"/>
        <v>0</v>
      </c>
      <c r="L19" s="15">
        <v>0</v>
      </c>
    </row>
    <row r="20" spans="1:12" ht="12.75">
      <c r="A20" s="16" t="s">
        <v>39</v>
      </c>
      <c r="B20" s="17"/>
      <c r="C20" s="18"/>
      <c r="D20" s="12">
        <v>2</v>
      </c>
      <c r="E20" s="12" t="s">
        <v>41</v>
      </c>
      <c r="F20" s="12">
        <v>16</v>
      </c>
      <c r="G20" s="13">
        <v>25</v>
      </c>
      <c r="H20" s="13">
        <f t="shared" si="0"/>
        <v>800</v>
      </c>
      <c r="I20" s="12"/>
      <c r="J20" s="13"/>
      <c r="K20" s="24">
        <f t="shared" si="1"/>
        <v>0</v>
      </c>
      <c r="L20" s="15">
        <f t="shared" si="2"/>
        <v>800</v>
      </c>
    </row>
    <row r="21" spans="1:12" ht="12.75">
      <c r="A21" s="16" t="s">
        <v>40</v>
      </c>
      <c r="B21" s="17"/>
      <c r="C21" s="18"/>
      <c r="D21" s="12">
        <v>2</v>
      </c>
      <c r="E21" s="12" t="s">
        <v>41</v>
      </c>
      <c r="F21" s="12">
        <v>16</v>
      </c>
      <c r="G21" s="13">
        <v>25</v>
      </c>
      <c r="H21" s="13">
        <f t="shared" si="0"/>
        <v>800</v>
      </c>
      <c r="I21" s="12"/>
      <c r="J21" s="13"/>
      <c r="K21" s="24">
        <f t="shared" si="1"/>
        <v>0</v>
      </c>
      <c r="L21" s="15">
        <f t="shared" si="2"/>
        <v>800</v>
      </c>
    </row>
    <row r="22" spans="1:12" ht="12.75">
      <c r="A22" s="9" t="s">
        <v>28</v>
      </c>
      <c r="B22" s="10"/>
      <c r="C22" s="11"/>
      <c r="D22" s="12">
        <v>5</v>
      </c>
      <c r="E22" s="12" t="s">
        <v>16</v>
      </c>
      <c r="F22" s="12">
        <v>160</v>
      </c>
      <c r="G22" s="13">
        <v>22</v>
      </c>
      <c r="H22" s="13">
        <f t="shared" si="0"/>
        <v>17600</v>
      </c>
      <c r="I22" s="12">
        <v>0</v>
      </c>
      <c r="J22" s="14">
        <v>0</v>
      </c>
      <c r="K22" s="24">
        <f t="shared" si="1"/>
        <v>0</v>
      </c>
      <c r="L22" s="15">
        <f t="shared" si="2"/>
        <v>17600</v>
      </c>
    </row>
    <row r="23" spans="1:12" ht="12.75">
      <c r="A23" s="5" t="s">
        <v>29</v>
      </c>
      <c r="B23" s="10"/>
      <c r="C23" s="11"/>
      <c r="D23" s="12"/>
      <c r="E23" s="12"/>
      <c r="F23" s="12"/>
      <c r="G23" s="14"/>
      <c r="H23" s="13">
        <f t="shared" si="0"/>
        <v>0</v>
      </c>
      <c r="I23" s="12"/>
      <c r="J23" s="14"/>
      <c r="K23" s="24">
        <f t="shared" si="1"/>
        <v>0</v>
      </c>
      <c r="L23" s="15">
        <f t="shared" si="2"/>
        <v>0</v>
      </c>
    </row>
    <row r="24" spans="1:12" ht="35.25" customHeight="1">
      <c r="A24" s="19" t="s">
        <v>30</v>
      </c>
      <c r="B24" s="17" t="s">
        <v>31</v>
      </c>
      <c r="C24" s="11"/>
      <c r="D24" s="12">
        <v>2</v>
      </c>
      <c r="E24" s="20" t="s">
        <v>32</v>
      </c>
      <c r="F24" s="12">
        <v>2640</v>
      </c>
      <c r="G24" s="13">
        <v>100</v>
      </c>
      <c r="H24" s="13">
        <f t="shared" si="0"/>
        <v>528000</v>
      </c>
      <c r="I24" s="12"/>
      <c r="J24" s="14"/>
      <c r="K24" s="24">
        <f t="shared" si="1"/>
        <v>0</v>
      </c>
      <c r="L24" s="15">
        <f t="shared" si="2"/>
        <v>528000</v>
      </c>
    </row>
    <row r="25" spans="1:12" ht="12.75">
      <c r="A25" s="9" t="s">
        <v>33</v>
      </c>
      <c r="B25" s="10"/>
      <c r="C25" s="11"/>
      <c r="D25" s="12">
        <v>1</v>
      </c>
      <c r="E25" s="12" t="s">
        <v>34</v>
      </c>
      <c r="F25" s="12">
        <v>530</v>
      </c>
      <c r="G25" s="13">
        <v>40</v>
      </c>
      <c r="H25" s="13">
        <f t="shared" si="0"/>
        <v>21200</v>
      </c>
      <c r="I25" s="12"/>
      <c r="J25" s="14"/>
      <c r="K25" s="24">
        <f t="shared" si="1"/>
        <v>0</v>
      </c>
      <c r="L25" s="15">
        <f t="shared" si="2"/>
        <v>21200</v>
      </c>
    </row>
    <row r="26" spans="1:12" ht="12.75">
      <c r="A26" s="9" t="s">
        <v>35</v>
      </c>
      <c r="B26" s="10"/>
      <c r="C26" s="11"/>
      <c r="D26" s="12">
        <v>2</v>
      </c>
      <c r="E26" s="12" t="s">
        <v>14</v>
      </c>
      <c r="F26" s="12">
        <v>530</v>
      </c>
      <c r="G26" s="13">
        <v>30</v>
      </c>
      <c r="H26" s="13">
        <f t="shared" si="0"/>
        <v>31800</v>
      </c>
      <c r="I26" s="12"/>
      <c r="J26" s="14"/>
      <c r="K26" s="24">
        <f t="shared" si="1"/>
        <v>0</v>
      </c>
      <c r="L26" s="15">
        <f t="shared" si="2"/>
        <v>31800</v>
      </c>
    </row>
    <row r="27" spans="1:12" ht="13.5" thickBot="1">
      <c r="A27" s="27" t="s">
        <v>9</v>
      </c>
      <c r="B27" s="28"/>
      <c r="C27" s="29"/>
      <c r="D27" s="30">
        <v>5</v>
      </c>
      <c r="E27" s="30" t="s">
        <v>10</v>
      </c>
      <c r="F27" s="30">
        <v>100</v>
      </c>
      <c r="G27" s="31">
        <v>60</v>
      </c>
      <c r="H27" s="31">
        <f t="shared" si="0"/>
        <v>30000</v>
      </c>
      <c r="I27" s="30"/>
      <c r="J27" s="32"/>
      <c r="K27" s="25">
        <f t="shared" si="1"/>
        <v>0</v>
      </c>
      <c r="L27" s="64">
        <f t="shared" si="2"/>
        <v>30000</v>
      </c>
    </row>
    <row r="28" spans="1:13" ht="14.25" thickBot="1" thickTop="1">
      <c r="A28" s="33" t="s">
        <v>45</v>
      </c>
      <c r="B28" s="34"/>
      <c r="C28" s="35">
        <f>SUM(C5:C27)</f>
        <v>571000</v>
      </c>
      <c r="D28" s="36">
        <f>SUM(D5:D27)</f>
        <v>46</v>
      </c>
      <c r="E28" s="36"/>
      <c r="F28" s="36">
        <f>SUM(F4:F27)</f>
        <v>4356</v>
      </c>
      <c r="G28" s="21"/>
      <c r="H28" s="21">
        <f>SUM(H5:H27)</f>
        <v>668780</v>
      </c>
      <c r="I28" s="36">
        <f>SUM(I5:I27)</f>
        <v>296</v>
      </c>
      <c r="J28" s="37"/>
      <c r="K28" s="37">
        <f>SUM(K5:K27)</f>
        <v>5880</v>
      </c>
      <c r="L28" s="21">
        <f t="shared" si="2"/>
        <v>1245660</v>
      </c>
      <c r="M28" s="66"/>
    </row>
    <row r="29" spans="1:12" ht="13.5" thickTop="1">
      <c r="A29" s="83" t="s">
        <v>61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2" customHeight="1">
      <c r="A30" s="83" t="s">
        <v>44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2.75">
      <c r="A31" s="83" t="s">
        <v>73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</sheetData>
  <mergeCells count="5">
    <mergeCell ref="A1:L1"/>
    <mergeCell ref="A2:L2"/>
    <mergeCell ref="A31:L31"/>
    <mergeCell ref="A29:L29"/>
    <mergeCell ref="A30:L30"/>
  </mergeCells>
  <printOptions/>
  <pageMargins left="0.39" right="0.5" top="0.67" bottom="1" header="0.5" footer="0.5"/>
  <pageSetup horizontalDpi="600" verticalDpi="600" orientation="landscape" r:id="rId1"/>
  <headerFooter alignWithMargins="0">
    <oddFooter>&amp;LLarge Personal Data Security Breach Estimator&amp;COffice of Information Security&amp;R&amp;P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C1" sqref="C1"/>
    </sheetView>
  </sheetViews>
  <sheetFormatPr defaultColWidth="9.140625" defaultRowHeight="12.75"/>
  <cols>
    <col min="1" max="1" width="7.421875" style="0" customWidth="1"/>
    <col min="2" max="2" width="13.140625" style="38" customWidth="1"/>
    <col min="3" max="3" width="14.8515625" style="0" customWidth="1"/>
    <col min="4" max="4" width="15.421875" style="0" customWidth="1"/>
  </cols>
  <sheetData>
    <row r="1" ht="12.75">
      <c r="C1" s="63" t="s">
        <v>55</v>
      </c>
    </row>
    <row r="2" spans="1:5" ht="12.75">
      <c r="A2" s="87" t="s">
        <v>49</v>
      </c>
      <c r="B2" s="88"/>
      <c r="C2" s="88"/>
      <c r="D2" s="88"/>
      <c r="E2" s="88"/>
    </row>
    <row r="3" spans="1:4" ht="13.5" thickBot="1">
      <c r="A3" s="57"/>
      <c r="B3" s="39"/>
      <c r="C3" s="40"/>
      <c r="D3" s="40"/>
    </row>
    <row r="4" spans="1:5" ht="14.25" thickBot="1" thickTop="1">
      <c r="A4" s="58" t="s">
        <v>50</v>
      </c>
      <c r="B4" s="59"/>
      <c r="C4" s="60"/>
      <c r="D4" s="61"/>
      <c r="E4" s="62">
        <v>100</v>
      </c>
    </row>
    <row r="5" spans="1:5" ht="14.25" thickBot="1" thickTop="1">
      <c r="A5" s="41" t="s">
        <v>51</v>
      </c>
      <c r="B5" s="42"/>
      <c r="C5" s="43"/>
      <c r="D5" s="43"/>
      <c r="E5" s="44">
        <v>500</v>
      </c>
    </row>
    <row r="6" ht="14.25" thickBot="1" thickTop="1"/>
    <row r="7" spans="1:4" ht="13.5" thickTop="1">
      <c r="A7" s="45"/>
      <c r="B7" s="84" t="s">
        <v>52</v>
      </c>
      <c r="C7" s="85"/>
      <c r="D7" s="86"/>
    </row>
    <row r="8" spans="1:4" ht="12.75">
      <c r="A8" s="53" t="s">
        <v>53</v>
      </c>
      <c r="B8" s="54" t="s">
        <v>46</v>
      </c>
      <c r="C8" s="55" t="s">
        <v>47</v>
      </c>
      <c r="D8" s="56" t="s">
        <v>48</v>
      </c>
    </row>
    <row r="9" spans="1:4" ht="12.75">
      <c r="A9" s="46">
        <v>1</v>
      </c>
      <c r="B9" s="47">
        <f>E4*E5</f>
        <v>50000</v>
      </c>
      <c r="C9" s="48">
        <f>E4*E5*5</f>
        <v>250000</v>
      </c>
      <c r="D9" s="49">
        <f>E4*E5*21</f>
        <v>1050000</v>
      </c>
    </row>
    <row r="10" spans="1:4" ht="12.75">
      <c r="A10" s="46">
        <v>2</v>
      </c>
      <c r="B10" s="47">
        <f>B9*2</f>
        <v>100000</v>
      </c>
      <c r="C10" s="47">
        <f>C9*2</f>
        <v>500000</v>
      </c>
      <c r="D10" s="50">
        <f>D9*2</f>
        <v>2100000</v>
      </c>
    </row>
    <row r="11" spans="1:4" ht="12.75">
      <c r="A11" s="46">
        <v>3</v>
      </c>
      <c r="B11" s="47">
        <f>B9*3</f>
        <v>150000</v>
      </c>
      <c r="C11" s="47">
        <f>C9*3</f>
        <v>750000</v>
      </c>
      <c r="D11" s="50">
        <f>D9*3</f>
        <v>3150000</v>
      </c>
    </row>
    <row r="12" spans="1:4" ht="12.75">
      <c r="A12" s="46">
        <v>4</v>
      </c>
      <c r="B12" s="47">
        <f>B9*4</f>
        <v>200000</v>
      </c>
      <c r="C12" s="47">
        <f>C9*4</f>
        <v>1000000</v>
      </c>
      <c r="D12" s="47">
        <f>D9*4</f>
        <v>4200000</v>
      </c>
    </row>
    <row r="13" spans="1:4" ht="12.75">
      <c r="A13" s="46">
        <v>5</v>
      </c>
      <c r="B13" s="47">
        <f>B9*5</f>
        <v>250000</v>
      </c>
      <c r="C13" s="47">
        <f>C9*5</f>
        <v>1250000</v>
      </c>
      <c r="D13" s="47">
        <f>D9*5</f>
        <v>5250000</v>
      </c>
    </row>
    <row r="14" spans="1:4" ht="12.75">
      <c r="A14" s="46">
        <v>6</v>
      </c>
      <c r="B14" s="47">
        <f>B9*6</f>
        <v>300000</v>
      </c>
      <c r="C14" s="47">
        <f>C9*6</f>
        <v>1500000</v>
      </c>
      <c r="D14" s="47">
        <f>D9*6</f>
        <v>6300000</v>
      </c>
    </row>
    <row r="15" spans="1:4" ht="12.75">
      <c r="A15" s="46">
        <v>7</v>
      </c>
      <c r="B15" s="47">
        <f>B9*7</f>
        <v>350000</v>
      </c>
      <c r="C15" s="47">
        <f>C9*7</f>
        <v>1750000</v>
      </c>
      <c r="D15" s="47">
        <f>D9*7</f>
        <v>7350000</v>
      </c>
    </row>
    <row r="16" spans="1:4" ht="12.75">
      <c r="A16" s="46">
        <v>8</v>
      </c>
      <c r="B16" s="47">
        <f>B9*8</f>
        <v>400000</v>
      </c>
      <c r="C16" s="47">
        <f>C9*8</f>
        <v>2000000</v>
      </c>
      <c r="D16" s="47">
        <f>D9*8</f>
        <v>8400000</v>
      </c>
    </row>
    <row r="17" spans="1:4" ht="12.75">
      <c r="A17" s="46">
        <v>9</v>
      </c>
      <c r="B17" s="47">
        <f>B9*9</f>
        <v>450000</v>
      </c>
      <c r="C17" s="47">
        <f>C9*9</f>
        <v>2250000</v>
      </c>
      <c r="D17" s="47">
        <f>D9*9</f>
        <v>9450000</v>
      </c>
    </row>
    <row r="18" spans="1:4" ht="12.75">
      <c r="A18" s="46">
        <v>10</v>
      </c>
      <c r="B18" s="47">
        <f>B9*10</f>
        <v>500000</v>
      </c>
      <c r="C18" s="47">
        <f>C9*10</f>
        <v>2500000</v>
      </c>
      <c r="D18" s="47">
        <f>D9*10</f>
        <v>10500000</v>
      </c>
    </row>
    <row r="19" spans="1:4" ht="12.75">
      <c r="A19" s="46">
        <v>11</v>
      </c>
      <c r="B19" s="47">
        <f>B9*11</f>
        <v>550000</v>
      </c>
      <c r="C19" s="47">
        <f>C9*11</f>
        <v>2750000</v>
      </c>
      <c r="D19" s="47">
        <f>D9*11</f>
        <v>11550000</v>
      </c>
    </row>
    <row r="20" spans="1:4" ht="13.5" thickBot="1">
      <c r="A20" s="51">
        <v>12</v>
      </c>
      <c r="B20" s="52">
        <f>B9*12</f>
        <v>600000</v>
      </c>
      <c r="C20" s="52">
        <f>C9*12</f>
        <v>3000000</v>
      </c>
      <c r="D20" s="52">
        <f>D9*12</f>
        <v>12600000</v>
      </c>
    </row>
    <row r="21" ht="13.5" thickTop="1"/>
  </sheetData>
  <mergeCells count="2">
    <mergeCell ref="B7:D7"/>
    <mergeCell ref="A2:E2"/>
  </mergeCells>
  <printOptions/>
  <pageMargins left="0.75" right="0.75" top="1" bottom="1" header="0.5" footer="0.5"/>
  <pageSetup horizontalDpi="600" verticalDpi="600" orientation="landscape" r:id="rId1"/>
  <headerFooter alignWithMargins="0">
    <oddFooter>&amp;LProductivity Loss Estimator&amp;COffice of Information Security&amp;R&amp;P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C1" sqref="C1"/>
    </sheetView>
  </sheetViews>
  <sheetFormatPr defaultColWidth="9.140625" defaultRowHeight="12.75"/>
  <cols>
    <col min="2" max="3" width="11.28125" style="0" bestFit="1" customWidth="1"/>
    <col min="4" max="4" width="12.28125" style="0" bestFit="1" customWidth="1"/>
  </cols>
  <sheetData>
    <row r="1" spans="2:3" ht="12.75">
      <c r="B1" s="38"/>
      <c r="C1" s="63" t="s">
        <v>55</v>
      </c>
    </row>
    <row r="2" spans="1:5" ht="12.75">
      <c r="A2" s="87" t="s">
        <v>56</v>
      </c>
      <c r="B2" s="88"/>
      <c r="C2" s="88"/>
      <c r="D2" s="88"/>
      <c r="E2" s="88"/>
    </row>
    <row r="3" spans="1:4" ht="13.5" thickBot="1">
      <c r="A3" s="57"/>
      <c r="B3" s="39"/>
      <c r="C3" s="40"/>
      <c r="D3" s="40"/>
    </row>
    <row r="4" spans="1:5" ht="14.25" thickBot="1" thickTop="1">
      <c r="A4" s="58" t="s">
        <v>58</v>
      </c>
      <c r="B4" s="59"/>
      <c r="C4" s="60"/>
      <c r="D4" s="61"/>
      <c r="E4" s="62">
        <v>150</v>
      </c>
    </row>
    <row r="5" spans="1:5" ht="14.25" thickBot="1" thickTop="1">
      <c r="A5" s="41" t="s">
        <v>57</v>
      </c>
      <c r="B5" s="42"/>
      <c r="C5" s="43"/>
      <c r="D5" s="43"/>
      <c r="E5" s="44">
        <v>500</v>
      </c>
    </row>
    <row r="6" ht="14.25" thickBot="1" thickTop="1">
      <c r="B6" s="38"/>
    </row>
    <row r="7" spans="1:4" ht="13.5" thickTop="1">
      <c r="A7" s="45"/>
      <c r="B7" s="84" t="s">
        <v>52</v>
      </c>
      <c r="C7" s="85"/>
      <c r="D7" s="86"/>
    </row>
    <row r="8" spans="1:4" ht="12.75">
      <c r="A8" s="53" t="s">
        <v>53</v>
      </c>
      <c r="B8" s="54" t="s">
        <v>46</v>
      </c>
      <c r="C8" s="55" t="s">
        <v>47</v>
      </c>
      <c r="D8" s="56" t="s">
        <v>48</v>
      </c>
    </row>
    <row r="9" spans="1:4" ht="12.75">
      <c r="A9" s="46">
        <v>1</v>
      </c>
      <c r="B9" s="47">
        <f>E4*E5</f>
        <v>75000</v>
      </c>
      <c r="C9" s="48">
        <f>E4*E5*5</f>
        <v>375000</v>
      </c>
      <c r="D9" s="49">
        <f>E4*E5*21</f>
        <v>1575000</v>
      </c>
    </row>
    <row r="10" spans="1:4" ht="12.75">
      <c r="A10" s="46">
        <v>2</v>
      </c>
      <c r="B10" s="47">
        <f>B9*2</f>
        <v>150000</v>
      </c>
      <c r="C10" s="47">
        <f>C9*2</f>
        <v>750000</v>
      </c>
      <c r="D10" s="50">
        <f>D9*2</f>
        <v>3150000</v>
      </c>
    </row>
    <row r="11" spans="1:4" ht="12.75">
      <c r="A11" s="46">
        <v>3</v>
      </c>
      <c r="B11" s="47">
        <f>B9*3</f>
        <v>225000</v>
      </c>
      <c r="C11" s="47">
        <f>C9*3</f>
        <v>1125000</v>
      </c>
      <c r="D11" s="50">
        <f>D9*3</f>
        <v>4725000</v>
      </c>
    </row>
    <row r="12" spans="1:4" ht="12.75">
      <c r="A12" s="46">
        <v>4</v>
      </c>
      <c r="B12" s="47">
        <f>B9*4</f>
        <v>300000</v>
      </c>
      <c r="C12" s="47">
        <f>C9*4</f>
        <v>1500000</v>
      </c>
      <c r="D12" s="47">
        <f>D9*4</f>
        <v>6300000</v>
      </c>
    </row>
    <row r="13" spans="1:4" ht="12.75">
      <c r="A13" s="46">
        <v>5</v>
      </c>
      <c r="B13" s="47">
        <f>B9*5</f>
        <v>375000</v>
      </c>
      <c r="C13" s="47">
        <f>C9*5</f>
        <v>1875000</v>
      </c>
      <c r="D13" s="47">
        <f>D9*5</f>
        <v>7875000</v>
      </c>
    </row>
    <row r="14" spans="1:4" ht="12.75">
      <c r="A14" s="46">
        <v>6</v>
      </c>
      <c r="B14" s="47">
        <f>B9*6</f>
        <v>450000</v>
      </c>
      <c r="C14" s="47">
        <f>C9*6</f>
        <v>2250000</v>
      </c>
      <c r="D14" s="47">
        <f>D9*6</f>
        <v>9450000</v>
      </c>
    </row>
    <row r="15" spans="1:4" ht="12.75">
      <c r="A15" s="46">
        <v>7</v>
      </c>
      <c r="B15" s="47">
        <f>B9*7</f>
        <v>525000</v>
      </c>
      <c r="C15" s="47">
        <f>C9*7</f>
        <v>2625000</v>
      </c>
      <c r="D15" s="47">
        <f>D9*7</f>
        <v>11025000</v>
      </c>
    </row>
    <row r="16" spans="1:4" ht="12.75">
      <c r="A16" s="46">
        <v>8</v>
      </c>
      <c r="B16" s="47">
        <f>B9*8</f>
        <v>600000</v>
      </c>
      <c r="C16" s="47">
        <f>C9*8</f>
        <v>3000000</v>
      </c>
      <c r="D16" s="47">
        <f>D9*8</f>
        <v>12600000</v>
      </c>
    </row>
    <row r="17" spans="1:4" ht="12.75">
      <c r="A17" s="46">
        <v>9</v>
      </c>
      <c r="B17" s="47">
        <f>B9*9</f>
        <v>675000</v>
      </c>
      <c r="C17" s="47">
        <f>C9*9</f>
        <v>3375000</v>
      </c>
      <c r="D17" s="47">
        <f>D9*9</f>
        <v>14175000</v>
      </c>
    </row>
    <row r="18" spans="1:4" ht="12.75">
      <c r="A18" s="46">
        <v>10</v>
      </c>
      <c r="B18" s="47">
        <f>B9*10</f>
        <v>750000</v>
      </c>
      <c r="C18" s="47">
        <f>C9*10</f>
        <v>3750000</v>
      </c>
      <c r="D18" s="47">
        <f>D9*10</f>
        <v>15750000</v>
      </c>
    </row>
    <row r="19" spans="1:4" ht="12.75">
      <c r="A19" s="46">
        <v>11</v>
      </c>
      <c r="B19" s="47">
        <f>B9*11</f>
        <v>825000</v>
      </c>
      <c r="C19" s="47">
        <f>C9*11</f>
        <v>4125000</v>
      </c>
      <c r="D19" s="47">
        <f>D9*11</f>
        <v>17325000</v>
      </c>
    </row>
    <row r="20" spans="1:4" ht="13.5" thickBot="1">
      <c r="A20" s="51">
        <v>12</v>
      </c>
      <c r="B20" s="52">
        <f>B9*12</f>
        <v>900000</v>
      </c>
      <c r="C20" s="52">
        <f>C9*12</f>
        <v>4500000</v>
      </c>
      <c r="D20" s="52">
        <f>D9*12</f>
        <v>18900000</v>
      </c>
    </row>
    <row r="21" ht="13.5" thickTop="1"/>
  </sheetData>
  <mergeCells count="2">
    <mergeCell ref="A2:E2"/>
    <mergeCell ref="B7:D7"/>
  </mergeCells>
  <printOptions/>
  <pageMargins left="0.75" right="0.75" top="1" bottom="1" header="0.5" footer="0.5"/>
  <pageSetup horizontalDpi="600" verticalDpi="600" orientation="landscape" r:id="rId1"/>
  <headerFooter alignWithMargins="0">
    <oddFooter>&amp;LRevenue Loss Estimator&amp;COffice of Information Security&amp;R&amp;P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Duncan, Greg@CIO</dc:creator>
  <cp:keywords/>
  <dc:description/>
  <cp:lastModifiedBy>Jamie Nguyen</cp:lastModifiedBy>
  <cp:lastPrinted>2008-09-09T23:19:14Z</cp:lastPrinted>
  <dcterms:created xsi:type="dcterms:W3CDTF">2007-10-13T19:32:26Z</dcterms:created>
  <dcterms:modified xsi:type="dcterms:W3CDTF">2021-05-26T21:55:15Z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